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2551\Liquiditätsmanagement\Funding\Deckungsstöcke\Reporting für Pfandbrief-Forum und Treuhänder\2021\2021-09\"/>
    </mc:Choice>
  </mc:AlternateContent>
  <xr:revisionPtr revIDLastSave="0" documentId="8_{7BB0782D-079B-4BC6-BEA6-3D42F2B24225}" xr6:coauthVersionLast="45" xr6:coauthVersionMax="45" xr10:uidLastSave="{00000000-0000-0000-0000-000000000000}"/>
  <bookViews>
    <workbookView xWindow="-25320" yWindow="-120" windowWidth="25440" windowHeight="1554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Overview!$D$31</definedName>
    <definedName name="ANZAHL_GARANTEN">Overview!$D$19</definedName>
    <definedName name="ANZAHL_SCHULDNER">Overview!$D$18</definedName>
    <definedName name="BARWERTIGE_UEBERDECKUNG">Overview!$D$30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Overview!$A$1:$E$32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F73" i="2" l="1"/>
  <c r="D20" i="1" l="1"/>
  <c r="D21" i="1" l="1"/>
  <c r="D19" i="2"/>
  <c r="H148" i="2"/>
  <c r="D148" i="2"/>
  <c r="C55" i="3"/>
  <c r="C26" i="3"/>
  <c r="C61" i="3" s="1"/>
  <c r="C23" i="3"/>
  <c r="D18" i="3" s="1"/>
  <c r="D15" i="3"/>
  <c r="C15" i="3"/>
  <c r="D8" i="3"/>
  <c r="G123" i="2"/>
  <c r="H122" i="2" s="1"/>
  <c r="C123" i="2"/>
  <c r="D118" i="2" s="1"/>
  <c r="C107" i="2"/>
  <c r="D104" i="2" s="1"/>
  <c r="D105" i="2"/>
  <c r="F95" i="2"/>
  <c r="G91" i="2" s="1"/>
  <c r="C83" i="2"/>
  <c r="F79" i="2" s="1"/>
  <c r="C63" i="2"/>
  <c r="C34" i="2"/>
  <c r="H28" i="2"/>
  <c r="D28" i="2"/>
  <c r="D9" i="2"/>
  <c r="D6" i="2"/>
  <c r="C9" i="2"/>
  <c r="C6" i="2"/>
  <c r="D19" i="3"/>
  <c r="D20" i="3"/>
  <c r="D21" i="3"/>
  <c r="D22" i="3"/>
  <c r="H119" i="2"/>
  <c r="D103" i="2"/>
  <c r="D49" i="3" l="1"/>
  <c r="D35" i="3"/>
  <c r="D37" i="3"/>
  <c r="D50" i="3"/>
  <c r="D29" i="3"/>
  <c r="D44" i="3"/>
  <c r="D42" i="3"/>
  <c r="D59" i="3"/>
  <c r="D31" i="3"/>
  <c r="D47" i="3"/>
  <c r="D32" i="3"/>
  <c r="D52" i="3"/>
  <c r="D57" i="3"/>
  <c r="D38" i="3"/>
  <c r="D27" i="3"/>
  <c r="D56" i="3"/>
  <c r="D53" i="3"/>
  <c r="D46" i="3"/>
  <c r="D23" i="3"/>
  <c r="H121" i="2"/>
  <c r="H118" i="2"/>
  <c r="H120" i="2"/>
  <c r="D120" i="2"/>
  <c r="D122" i="2"/>
  <c r="D119" i="2"/>
  <c r="G88" i="2"/>
  <c r="G89" i="2"/>
  <c r="G90" i="2"/>
  <c r="G92" i="2"/>
  <c r="G94" i="2"/>
  <c r="G93" i="2"/>
  <c r="F80" i="2"/>
  <c r="F77" i="2"/>
  <c r="F76" i="2"/>
  <c r="F75" i="2"/>
  <c r="F82" i="2"/>
  <c r="F74" i="2"/>
  <c r="C69" i="2"/>
  <c r="D64" i="2" s="1"/>
  <c r="C14" i="2"/>
  <c r="D9" i="3" s="1"/>
  <c r="D14" i="2"/>
  <c r="D58" i="3"/>
  <c r="D43" i="3"/>
  <c r="D106" i="2"/>
  <c r="D41" i="3"/>
  <c r="D39" i="3"/>
  <c r="F78" i="2"/>
  <c r="D102" i="2"/>
  <c r="D107" i="2" s="1"/>
  <c r="D121" i="2"/>
  <c r="D48" i="3"/>
  <c r="D54" i="3"/>
  <c r="D30" i="3"/>
  <c r="D34" i="3"/>
  <c r="D60" i="3"/>
  <c r="D33" i="3"/>
  <c r="D51" i="3"/>
  <c r="D45" i="3"/>
  <c r="D36" i="3"/>
  <c r="D40" i="3"/>
  <c r="D28" i="3"/>
  <c r="F81" i="2"/>
  <c r="D55" i="3" l="1"/>
  <c r="H123" i="2"/>
  <c r="D123" i="2"/>
  <c r="G95" i="2"/>
  <c r="F83" i="2"/>
  <c r="G80" i="2"/>
  <c r="D44" i="2"/>
  <c r="D65" i="2"/>
  <c r="D43" i="2"/>
  <c r="D67" i="2"/>
  <c r="D56" i="2"/>
  <c r="D40" i="2"/>
  <c r="G73" i="2"/>
  <c r="D57" i="2"/>
  <c r="D47" i="2"/>
  <c r="D68" i="2"/>
  <c r="G79" i="2"/>
  <c r="D51" i="2"/>
  <c r="D62" i="2"/>
  <c r="G78" i="2"/>
  <c r="D66" i="2"/>
  <c r="D58" i="2"/>
  <c r="G74" i="2"/>
  <c r="G81" i="2"/>
  <c r="D50" i="2"/>
  <c r="D59" i="2"/>
  <c r="G76" i="2"/>
  <c r="G75" i="2"/>
  <c r="D35" i="2"/>
  <c r="D45" i="2"/>
  <c r="D60" i="2"/>
  <c r="G77" i="2"/>
  <c r="D54" i="2"/>
  <c r="D39" i="2"/>
  <c r="D37" i="2"/>
  <c r="D36" i="2"/>
  <c r="D41" i="2"/>
  <c r="D42" i="2"/>
  <c r="D53" i="2"/>
  <c r="G82" i="2"/>
  <c r="D52" i="2"/>
  <c r="D61" i="2"/>
  <c r="D48" i="2"/>
  <c r="D49" i="2"/>
  <c r="D38" i="2"/>
  <c r="D46" i="2"/>
  <c r="D55" i="2"/>
  <c r="D26" i="3"/>
  <c r="D61" i="3" l="1"/>
  <c r="D34" i="2"/>
  <c r="G83" i="2"/>
  <c r="D63" i="2"/>
  <c r="D69" i="2" l="1"/>
</calcChain>
</file>

<file path=xl/sharedStrings.xml><?xml version="1.0" encoding="utf-8"?>
<sst xmlns="http://schemas.openxmlformats.org/spreadsheetml/2006/main" count="300" uniqueCount="191">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</sst>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  <numFmt numFmtId="170" formatCode="#,##0.0000000,,"/>
    <numFmt numFmtId="171" formatCode="#,##0.00000000,,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171" fontId="4" fillId="0" borderId="0" xfId="0" applyNumberFormat="1" applyFont="1" applyFill="1"/>
    <xf numFmtId="170" fontId="0" fillId="0" borderId="0" xfId="0" applyNumberFormat="1" applyFill="1"/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wrapText="1"/>
    </xf>
    <xf numFmtId="1" fontId="0" fillId="0" borderId="4" xfId="0" applyNumberFormat="1" applyBorder="1" applyAlignment="1">
      <alignment horizontal="center"/>
    </xf>
    <xf numFmtId="3" fontId="4" fillId="0" borderId="0" xfId="0" applyNumberFormat="1" applyFont="1" applyFill="1"/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631152764.05999994</c:v>
                </c:pt>
                <c:pt idx="1">
                  <c:v>1035154372.7</c:v>
                </c:pt>
                <c:pt idx="2">
                  <c:v>470131559.94999999</c:v>
                </c:pt>
                <c:pt idx="3">
                  <c:v>1097971603.0699999</c:v>
                </c:pt>
                <c:pt idx="4">
                  <c:v>1176706145.9510434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7-41D4-8BC1-13118E934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715497107.02097869</c:v>
                </c:pt>
                <c:pt idx="1">
                  <c:v>312287655.85045242</c:v>
                </c:pt>
                <c:pt idx="2">
                  <c:v>250498029.31</c:v>
                </c:pt>
                <c:pt idx="3">
                  <c:v>377320789.00999999</c:v>
                </c:pt>
                <c:pt idx="4">
                  <c:v>775490562.5084765</c:v>
                </c:pt>
                <c:pt idx="5">
                  <c:v>1980022302.0311358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4-4D1D-84F0-84A533E96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36804686.158476397</c:v>
                </c:pt>
                <c:pt idx="1">
                  <c:v>140065798.11143121</c:v>
                </c:pt>
                <c:pt idx="2">
                  <c:v>218889549.12113571</c:v>
                </c:pt>
                <c:pt idx="3">
                  <c:v>786839301.91999996</c:v>
                </c:pt>
                <c:pt idx="4">
                  <c:v>3228517110.4200001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B-4615-8EA9-CAF0AFD9ADB5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544830197.37</c:v>
                </c:pt>
                <c:pt idx="1">
                  <c:v>583150000</c:v>
                </c:pt>
                <c:pt idx="2">
                  <c:v>1118000000</c:v>
                </c:pt>
                <c:pt idx="3">
                  <c:v>952000000</c:v>
                </c:pt>
                <c:pt idx="4">
                  <c:v>424352789.19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B-4615-8EA9-CAF0AFD9A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60848080023915"/>
          <c:y val="1.7807866924979557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zoomScaleNormal="100" zoomScaleSheetLayoutView="80" workbookViewId="0">
      <selection activeCell="B11" sqref="B11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6" width="9.5703125" style="3" bestFit="1" customWidth="1"/>
    <col min="7" max="16384" width="9.140625" style="3"/>
  </cols>
  <sheetData>
    <row r="1" spans="1:5" s="6" customFormat="1" ht="36" customHeight="1" thickBot="1" x14ac:dyDescent="0.3">
      <c r="A1" s="5"/>
      <c r="B1" s="5" t="s">
        <v>0</v>
      </c>
      <c r="C1" s="121" t="s">
        <v>185</v>
      </c>
      <c r="D1" s="121"/>
      <c r="E1" s="121"/>
    </row>
    <row r="2" spans="1:5" x14ac:dyDescent="0.25">
      <c r="B2" s="3" t="s">
        <v>1</v>
      </c>
      <c r="D2" s="7">
        <v>44469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0.14630564505861601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3622332986.5599999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4491793845.7310429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6" ht="16.5" customHeight="1" x14ac:dyDescent="0.25">
      <c r="B17" s="15" t="s">
        <v>13</v>
      </c>
      <c r="C17" s="16"/>
      <c r="D17" s="19">
        <v>48747</v>
      </c>
      <c r="E17" s="15"/>
    </row>
    <row r="18" spans="2:6" ht="16.5" customHeight="1" x14ac:dyDescent="0.25">
      <c r="B18" s="15" t="s">
        <v>14</v>
      </c>
      <c r="C18" s="16"/>
      <c r="D18" s="19">
        <v>42559</v>
      </c>
      <c r="E18" s="15"/>
    </row>
    <row r="19" spans="2:6" ht="16.5" customHeight="1" x14ac:dyDescent="0.25">
      <c r="B19" s="15" t="s">
        <v>153</v>
      </c>
      <c r="C19" s="16"/>
      <c r="D19" s="19">
        <v>98</v>
      </c>
      <c r="E19" s="15"/>
    </row>
    <row r="20" spans="2:6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105542.74878946974</v>
      </c>
      <c r="E20" s="15"/>
    </row>
    <row r="21" spans="2:6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92145.031401543543</v>
      </c>
      <c r="E21" s="15"/>
      <c r="F21" s="112"/>
    </row>
    <row r="22" spans="2:6" ht="16.5" customHeight="1" x14ac:dyDescent="0.25">
      <c r="B22" s="113" t="s">
        <v>140</v>
      </c>
      <c r="C22" s="114"/>
      <c r="D22" s="115">
        <v>0</v>
      </c>
      <c r="E22" s="113"/>
    </row>
    <row r="23" spans="2:6" ht="16.5" customHeight="1" x14ac:dyDescent="0.25">
      <c r="B23" s="15" t="s">
        <v>137</v>
      </c>
      <c r="C23" s="16"/>
      <c r="D23" s="115">
        <v>0.16201891386287293</v>
      </c>
      <c r="E23" s="15"/>
    </row>
    <row r="24" spans="2:6" ht="16.5" customHeight="1" x14ac:dyDescent="0.25">
      <c r="B24" s="15" t="s">
        <v>180</v>
      </c>
      <c r="C24" s="16"/>
      <c r="D24" s="115">
        <v>0.55016669565521348</v>
      </c>
      <c r="E24" s="15"/>
    </row>
    <row r="25" spans="2:6" ht="16.5" customHeight="1" x14ac:dyDescent="0.25">
      <c r="B25" s="15" t="s">
        <v>138</v>
      </c>
      <c r="C25" s="16"/>
      <c r="D25" s="115">
        <v>5.9644200316070296E-2</v>
      </c>
      <c r="E25" s="15"/>
    </row>
    <row r="26" spans="2:6" ht="16.5" customHeight="1" x14ac:dyDescent="0.25">
      <c r="B26" s="15" t="s">
        <v>141</v>
      </c>
      <c r="C26" s="16"/>
      <c r="D26" s="115">
        <v>1.6792348785697821E-2</v>
      </c>
      <c r="E26" s="15"/>
    </row>
    <row r="27" spans="2:6" ht="16.5" customHeight="1" x14ac:dyDescent="0.25">
      <c r="B27" s="15" t="s">
        <v>177</v>
      </c>
      <c r="C27" s="16"/>
      <c r="D27" s="115">
        <v>0</v>
      </c>
      <c r="E27" s="15"/>
    </row>
    <row r="28" spans="2:6" ht="16.5" customHeight="1" x14ac:dyDescent="0.25">
      <c r="B28" s="15" t="s">
        <v>139</v>
      </c>
      <c r="C28" s="16"/>
      <c r="D28" s="115">
        <v>0.521539185403878</v>
      </c>
      <c r="E28" s="15"/>
    </row>
    <row r="29" spans="2:6" ht="32.25" customHeight="1" x14ac:dyDescent="0.25">
      <c r="B29" s="116" t="s">
        <v>190</v>
      </c>
      <c r="C29" s="16"/>
      <c r="D29" s="17">
        <v>0</v>
      </c>
      <c r="E29" s="15"/>
    </row>
    <row r="30" spans="2:6" ht="16.5" customHeight="1" x14ac:dyDescent="0.25">
      <c r="B30" s="15" t="s">
        <v>17</v>
      </c>
      <c r="C30" s="16"/>
      <c r="D30" s="115">
        <f>IF(ISERROR(GESAMTBETRAG_DECKUNG/GESAMTBETRAG_EMISSIONEN),"",GESAMTBETRAG_DECKUNG/GESAMTBETRAG_EMISSIONEN-1)</f>
        <v>0.24002786668067722</v>
      </c>
      <c r="E30" s="15"/>
    </row>
    <row r="31" spans="2:6" ht="16.5" customHeight="1" x14ac:dyDescent="0.25">
      <c r="B31" s="15" t="s">
        <v>136</v>
      </c>
      <c r="C31" s="16"/>
      <c r="D31" s="115">
        <v>0.3977226695154244</v>
      </c>
      <c r="E31" s="15"/>
    </row>
    <row r="32" spans="2:6" ht="16.5" customHeight="1" x14ac:dyDescent="0.25">
      <c r="B32" s="15" t="s">
        <v>18</v>
      </c>
      <c r="C32" s="16"/>
      <c r="D32" s="117">
        <v>51</v>
      </c>
      <c r="E32" s="15"/>
    </row>
    <row r="33" spans="2:5" x14ac:dyDescent="0.25">
      <c r="B33" s="15" t="s">
        <v>19</v>
      </c>
      <c r="C33" s="16" t="s">
        <v>135</v>
      </c>
      <c r="D33" s="34">
        <v>71026136.991372541</v>
      </c>
      <c r="E33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8"/>
  <sheetViews>
    <sheetView showGridLines="0" zoomScale="115" zoomScaleNormal="115" zoomScalePageLayoutView="85" workbookViewId="0">
      <selection activeCell="J22" sqref="J22"/>
    </sheetView>
  </sheetViews>
  <sheetFormatPr baseColWidth="10" defaultColWidth="9.140625" defaultRowHeight="12.75" outlineLevelRow="1" x14ac:dyDescent="0.2"/>
  <cols>
    <col min="1" max="1" width="6" style="24" customWidth="1"/>
    <col min="2" max="2" width="22.5703125" style="24" customWidth="1"/>
    <col min="3" max="4" width="12.7109375" style="2" customWidth="1"/>
    <col min="5" max="5" width="2.42578125" style="2" customWidth="1"/>
    <col min="6" max="6" width="22.7109375" style="24" customWidth="1"/>
    <col min="7" max="9" width="12.7109375" style="2" customWidth="1"/>
    <col min="10" max="10" width="13.85546875" style="24" bestFit="1" customWidth="1"/>
    <col min="11" max="11" width="9.140625" style="24"/>
    <col min="12" max="12" width="12" style="24" bestFit="1" customWidth="1"/>
    <col min="13" max="16384" width="9.140625" style="24"/>
  </cols>
  <sheetData>
    <row r="1" spans="1:10" s="13" customFormat="1" ht="25.5" customHeight="1" thickBot="1" x14ac:dyDescent="0.3">
      <c r="A1" s="27" t="s">
        <v>20</v>
      </c>
      <c r="B1" s="27" t="s">
        <v>21</v>
      </c>
      <c r="C1" s="28"/>
      <c r="D1" s="28"/>
      <c r="E1" s="28"/>
      <c r="F1" s="27"/>
      <c r="G1" s="28"/>
      <c r="H1" s="35" t="s">
        <v>176</v>
      </c>
      <c r="I1" s="36"/>
    </row>
    <row r="2" spans="1:10" s="13" customFormat="1" ht="21.75" customHeight="1" thickBot="1" x14ac:dyDescent="0.3">
      <c r="A2" s="37" t="s">
        <v>22</v>
      </c>
      <c r="B2" s="37" t="s">
        <v>23</v>
      </c>
      <c r="C2" s="38"/>
      <c r="D2" s="38"/>
      <c r="E2" s="38"/>
      <c r="F2" s="37"/>
      <c r="G2" s="38"/>
      <c r="H2" s="38"/>
      <c r="I2" s="36"/>
    </row>
    <row r="3" spans="1:10" s="13" customFormat="1" ht="15" x14ac:dyDescent="0.25">
      <c r="C3" s="36"/>
      <c r="D3" s="36"/>
      <c r="E3" s="36"/>
      <c r="G3" s="36"/>
      <c r="H3" s="36"/>
      <c r="I3" s="36"/>
    </row>
    <row r="4" spans="1:10" s="41" customFormat="1" x14ac:dyDescent="0.2">
      <c r="A4" s="39"/>
      <c r="B4" s="55" t="s">
        <v>24</v>
      </c>
      <c r="C4" s="56"/>
      <c r="D4" s="57"/>
      <c r="E4" s="40"/>
      <c r="G4" s="40"/>
      <c r="H4" s="40"/>
      <c r="I4" s="40"/>
      <c r="J4" s="24"/>
    </row>
    <row r="5" spans="1:10" s="41" customFormat="1" x14ac:dyDescent="0.2">
      <c r="A5" s="42"/>
      <c r="B5" s="58"/>
      <c r="C5" s="59" t="s">
        <v>25</v>
      </c>
      <c r="D5" s="60" t="s">
        <v>26</v>
      </c>
      <c r="E5" s="40"/>
      <c r="G5" s="40"/>
      <c r="H5" s="40"/>
      <c r="I5" s="40"/>
      <c r="J5" s="24"/>
    </row>
    <row r="6" spans="1:10" x14ac:dyDescent="0.2">
      <c r="A6" s="43" t="s">
        <v>127</v>
      </c>
      <c r="B6" s="44" t="s">
        <v>27</v>
      </c>
      <c r="C6" s="22">
        <f>SUM(C7:C8)</f>
        <v>1027784762.8714311</v>
      </c>
      <c r="D6" s="45">
        <f>SUM(D7:D8)</f>
        <v>47045</v>
      </c>
    </row>
    <row r="7" spans="1:10" x14ac:dyDescent="0.2">
      <c r="A7" s="43" t="s">
        <v>126</v>
      </c>
      <c r="B7" s="44" t="s">
        <v>121</v>
      </c>
      <c r="C7" s="22">
        <v>715497107.02097869</v>
      </c>
      <c r="D7" s="45">
        <v>45386</v>
      </c>
    </row>
    <row r="8" spans="1:10" x14ac:dyDescent="0.2">
      <c r="A8" s="43" t="s">
        <v>128</v>
      </c>
      <c r="B8" s="44" t="s">
        <v>122</v>
      </c>
      <c r="C8" s="22">
        <v>312287655.85045242</v>
      </c>
      <c r="D8" s="45">
        <v>1659</v>
      </c>
    </row>
    <row r="9" spans="1:10" x14ac:dyDescent="0.2">
      <c r="A9" s="43"/>
      <c r="B9" s="46" t="s">
        <v>28</v>
      </c>
      <c r="C9" s="22">
        <f>SUM(C10:C12)</f>
        <v>1403309380.8284764</v>
      </c>
      <c r="D9" s="45">
        <f>SUM(D10:D12)</f>
        <v>1593</v>
      </c>
    </row>
    <row r="10" spans="1:10" x14ac:dyDescent="0.2">
      <c r="A10" s="43" t="s">
        <v>129</v>
      </c>
      <c r="B10" s="46" t="s">
        <v>123</v>
      </c>
      <c r="C10" s="22">
        <v>250498029.31</v>
      </c>
      <c r="D10" s="45">
        <v>647</v>
      </c>
    </row>
    <row r="11" spans="1:10" x14ac:dyDescent="0.2">
      <c r="A11" s="43" t="s">
        <v>130</v>
      </c>
      <c r="B11" s="46" t="s">
        <v>124</v>
      </c>
      <c r="C11" s="22">
        <v>377320789.00999999</v>
      </c>
      <c r="D11" s="45">
        <v>552</v>
      </c>
    </row>
    <row r="12" spans="1:10" x14ac:dyDescent="0.2">
      <c r="A12" s="43" t="s">
        <v>131</v>
      </c>
      <c r="B12" s="46" t="s">
        <v>125</v>
      </c>
      <c r="C12" s="22">
        <v>775490562.5084765</v>
      </c>
      <c r="D12" s="45">
        <v>394</v>
      </c>
    </row>
    <row r="13" spans="1:10" x14ac:dyDescent="0.2">
      <c r="A13" s="43" t="s">
        <v>132</v>
      </c>
      <c r="B13" s="46" t="s">
        <v>30</v>
      </c>
      <c r="C13" s="22">
        <v>1980022302.0311358</v>
      </c>
      <c r="D13" s="45">
        <v>104</v>
      </c>
    </row>
    <row r="14" spans="1:10" s="41" customFormat="1" x14ac:dyDescent="0.2">
      <c r="A14" s="39"/>
      <c r="B14" s="61" t="s">
        <v>31</v>
      </c>
      <c r="C14" s="62">
        <f>C6+C9+C13</f>
        <v>4411116445.7310429</v>
      </c>
      <c r="D14" s="63">
        <f>D13+D9+D6</f>
        <v>48742</v>
      </c>
      <c r="E14" s="40"/>
      <c r="G14" s="40"/>
      <c r="H14" s="40"/>
      <c r="I14" s="40"/>
      <c r="J14" s="24"/>
    </row>
    <row r="16" spans="1:10" s="13" customFormat="1" ht="15.75" thickBot="1" x14ac:dyDescent="0.3">
      <c r="A16" s="27" t="s">
        <v>32</v>
      </c>
      <c r="B16" s="27" t="s">
        <v>33</v>
      </c>
      <c r="C16" s="28"/>
      <c r="D16" s="28"/>
      <c r="E16" s="28"/>
      <c r="F16" s="27"/>
      <c r="G16" s="28"/>
      <c r="H16" s="28"/>
      <c r="I16" s="36"/>
    </row>
    <row r="18" spans="1:10" s="41" customFormat="1" x14ac:dyDescent="0.2">
      <c r="B18" s="64" t="s">
        <v>34</v>
      </c>
      <c r="C18" s="65"/>
      <c r="D18" s="66" t="s">
        <v>25</v>
      </c>
      <c r="E18" s="40"/>
      <c r="G18" s="40"/>
      <c r="H18" s="40"/>
      <c r="I18" s="40"/>
      <c r="J18" s="24"/>
    </row>
    <row r="19" spans="1:10" s="41" customFormat="1" x14ac:dyDescent="0.2">
      <c r="B19" s="21" t="s">
        <v>143</v>
      </c>
      <c r="C19" s="47"/>
      <c r="D19" s="48" t="str">
        <f>IF(D20&gt;0,"Ja","Nein")</f>
        <v>Nein</v>
      </c>
      <c r="E19" s="40"/>
      <c r="G19" s="40"/>
      <c r="H19" s="40"/>
      <c r="I19" s="40"/>
      <c r="J19" s="24"/>
    </row>
    <row r="20" spans="1:10" x14ac:dyDescent="0.2">
      <c r="B20" s="21" t="s">
        <v>142</v>
      </c>
      <c r="C20" s="47"/>
      <c r="D20" s="49"/>
    </row>
    <row r="22" spans="1:10" s="41" customFormat="1" x14ac:dyDescent="0.2">
      <c r="B22" s="67" t="s">
        <v>35</v>
      </c>
      <c r="C22" s="65"/>
      <c r="D22" s="57" t="s">
        <v>25</v>
      </c>
      <c r="E22" s="40"/>
      <c r="F22" s="67" t="s">
        <v>40</v>
      </c>
      <c r="G22" s="65"/>
      <c r="H22" s="57" t="s">
        <v>25</v>
      </c>
      <c r="I22" s="40"/>
      <c r="J22" s="24"/>
    </row>
    <row r="23" spans="1:10" x14ac:dyDescent="0.2">
      <c r="B23" s="21" t="s">
        <v>36</v>
      </c>
      <c r="C23" s="47"/>
      <c r="D23" s="49">
        <v>4337043439.8400002</v>
      </c>
      <c r="F23" s="21" t="s">
        <v>36</v>
      </c>
      <c r="G23" s="47"/>
      <c r="H23" s="49">
        <v>3622332986.5599999</v>
      </c>
    </row>
    <row r="24" spans="1:10" x14ac:dyDescent="0.2">
      <c r="B24" s="21" t="s">
        <v>37</v>
      </c>
      <c r="C24" s="47"/>
      <c r="D24" s="49">
        <v>74073005.89104338</v>
      </c>
      <c r="F24" s="21" t="s">
        <v>37</v>
      </c>
      <c r="G24" s="47"/>
      <c r="H24" s="49"/>
    </row>
    <row r="25" spans="1:10" x14ac:dyDescent="0.2">
      <c r="B25" s="21" t="s">
        <v>38</v>
      </c>
      <c r="C25" s="47"/>
      <c r="D25" s="49"/>
      <c r="F25" s="21" t="s">
        <v>38</v>
      </c>
      <c r="G25" s="47"/>
      <c r="H25" s="49"/>
    </row>
    <row r="26" spans="1:10" x14ac:dyDescent="0.2">
      <c r="B26" s="21" t="s">
        <v>173</v>
      </c>
      <c r="C26" s="47"/>
      <c r="D26" s="49"/>
      <c r="F26" s="21" t="s">
        <v>173</v>
      </c>
      <c r="G26" s="47"/>
      <c r="H26" s="49"/>
    </row>
    <row r="27" spans="1:10" x14ac:dyDescent="0.2">
      <c r="B27" s="21" t="s">
        <v>39</v>
      </c>
      <c r="C27" s="47"/>
      <c r="D27" s="49"/>
      <c r="F27" s="21" t="s">
        <v>39</v>
      </c>
      <c r="G27" s="47"/>
      <c r="H27" s="49"/>
    </row>
    <row r="28" spans="1:10" s="41" customFormat="1" x14ac:dyDescent="0.2">
      <c r="B28" s="68" t="s">
        <v>31</v>
      </c>
      <c r="C28" s="69"/>
      <c r="D28" s="70">
        <f>SUM(D23:D27)</f>
        <v>4411116445.7310438</v>
      </c>
      <c r="E28" s="40"/>
      <c r="F28" s="68" t="s">
        <v>31</v>
      </c>
      <c r="G28" s="69"/>
      <c r="H28" s="70">
        <f>SUM(H23:H27)</f>
        <v>3622332986.5599999</v>
      </c>
      <c r="I28" s="40"/>
      <c r="J28" s="24"/>
    </row>
    <row r="31" spans="1:10" s="13" customFormat="1" ht="15.75" thickBot="1" x14ac:dyDescent="0.3">
      <c r="A31" s="50" t="s">
        <v>41</v>
      </c>
      <c r="B31" s="27" t="s">
        <v>44</v>
      </c>
      <c r="C31" s="28"/>
      <c r="D31" s="28"/>
      <c r="E31" s="28"/>
      <c r="F31" s="27"/>
      <c r="G31" s="28"/>
      <c r="H31" s="28"/>
      <c r="I31" s="36"/>
    </row>
    <row r="33" spans="2:4" ht="25.5" x14ac:dyDescent="0.2">
      <c r="B33" s="71" t="s">
        <v>45</v>
      </c>
      <c r="C33" s="65" t="s">
        <v>25</v>
      </c>
      <c r="D33" s="66" t="s">
        <v>42</v>
      </c>
    </row>
    <row r="34" spans="2:4" x14ac:dyDescent="0.2">
      <c r="B34" s="29" t="s">
        <v>46</v>
      </c>
      <c r="C34" s="25">
        <f>SUM(C35:C62)</f>
        <v>4411116445.7310429</v>
      </c>
      <c r="D34" s="26">
        <f>SUM(D35:D62)</f>
        <v>1</v>
      </c>
    </row>
    <row r="35" spans="2:4" outlineLevel="1" x14ac:dyDescent="0.2">
      <c r="B35" s="21" t="s">
        <v>47</v>
      </c>
      <c r="C35" s="22"/>
      <c r="D35" s="23">
        <f>IF(($C$69=0),0,(C35/$C$69))</f>
        <v>0</v>
      </c>
    </row>
    <row r="36" spans="2:4" outlineLevel="1" x14ac:dyDescent="0.2">
      <c r="B36" s="21" t="s">
        <v>48</v>
      </c>
      <c r="C36" s="22"/>
      <c r="D36" s="23">
        <f t="shared" ref="D36:D62" si="0">IF(($C$69=0),0,(C36/$C$69))</f>
        <v>0</v>
      </c>
    </row>
    <row r="37" spans="2:4" outlineLevel="1" x14ac:dyDescent="0.2">
      <c r="B37" s="21" t="s">
        <v>49</v>
      </c>
      <c r="C37" s="22"/>
      <c r="D37" s="23">
        <f t="shared" si="0"/>
        <v>0</v>
      </c>
    </row>
    <row r="38" spans="2:4" outlineLevel="1" x14ac:dyDescent="0.2">
      <c r="B38" s="21" t="s">
        <v>50</v>
      </c>
      <c r="C38" s="22"/>
      <c r="D38" s="23">
        <f t="shared" si="0"/>
        <v>0</v>
      </c>
    </row>
    <row r="39" spans="2:4" outlineLevel="1" x14ac:dyDescent="0.2">
      <c r="B39" s="21" t="s">
        <v>51</v>
      </c>
      <c r="C39" s="22"/>
      <c r="D39" s="23">
        <f t="shared" si="0"/>
        <v>0</v>
      </c>
    </row>
    <row r="40" spans="2:4" outlineLevel="1" x14ac:dyDescent="0.2">
      <c r="B40" s="21" t="s">
        <v>52</v>
      </c>
      <c r="C40" s="22"/>
      <c r="D40" s="23">
        <f t="shared" si="0"/>
        <v>0</v>
      </c>
    </row>
    <row r="41" spans="2:4" outlineLevel="1" x14ac:dyDescent="0.2">
      <c r="B41" s="21" t="s">
        <v>53</v>
      </c>
      <c r="C41" s="22"/>
      <c r="D41" s="23">
        <f t="shared" si="0"/>
        <v>0</v>
      </c>
    </row>
    <row r="42" spans="2:4" outlineLevel="1" x14ac:dyDescent="0.2">
      <c r="B42" s="21" t="s">
        <v>54</v>
      </c>
      <c r="C42" s="22"/>
      <c r="D42" s="23">
        <f t="shared" si="0"/>
        <v>0</v>
      </c>
    </row>
    <row r="43" spans="2:4" outlineLevel="1" x14ac:dyDescent="0.2">
      <c r="B43" s="21" t="s">
        <v>55</v>
      </c>
      <c r="C43" s="22"/>
      <c r="D43" s="23">
        <f t="shared" si="0"/>
        <v>0</v>
      </c>
    </row>
    <row r="44" spans="2:4" outlineLevel="1" x14ac:dyDescent="0.2">
      <c r="B44" s="21" t="s">
        <v>56</v>
      </c>
      <c r="C44" s="22"/>
      <c r="D44" s="23">
        <f t="shared" si="0"/>
        <v>0</v>
      </c>
    </row>
    <row r="45" spans="2:4" outlineLevel="1" x14ac:dyDescent="0.2">
      <c r="B45" s="21" t="s">
        <v>183</v>
      </c>
      <c r="C45" s="22"/>
      <c r="D45" s="23">
        <f t="shared" si="0"/>
        <v>0</v>
      </c>
    </row>
    <row r="46" spans="2:4" outlineLevel="1" x14ac:dyDescent="0.2">
      <c r="B46" s="21" t="s">
        <v>57</v>
      </c>
      <c r="C46" s="22"/>
      <c r="D46" s="23">
        <f t="shared" si="0"/>
        <v>0</v>
      </c>
    </row>
    <row r="47" spans="2:4" outlineLevel="1" x14ac:dyDescent="0.2">
      <c r="B47" s="21" t="s">
        <v>58</v>
      </c>
      <c r="C47" s="22"/>
      <c r="D47" s="23">
        <f t="shared" si="0"/>
        <v>0</v>
      </c>
    </row>
    <row r="48" spans="2:4" outlineLevel="1" x14ac:dyDescent="0.2">
      <c r="B48" s="21" t="s">
        <v>59</v>
      </c>
      <c r="C48" s="22"/>
      <c r="D48" s="23">
        <f t="shared" si="0"/>
        <v>0</v>
      </c>
    </row>
    <row r="49" spans="2:6" outlineLevel="1" x14ac:dyDescent="0.2">
      <c r="B49" s="21" t="s">
        <v>60</v>
      </c>
      <c r="C49" s="22"/>
      <c r="D49" s="23">
        <f t="shared" si="0"/>
        <v>0</v>
      </c>
    </row>
    <row r="50" spans="2:6" outlineLevel="1" x14ac:dyDescent="0.2">
      <c r="B50" s="21" t="s">
        <v>61</v>
      </c>
      <c r="C50" s="22"/>
      <c r="D50" s="23">
        <f t="shared" si="0"/>
        <v>0</v>
      </c>
    </row>
    <row r="51" spans="2:6" outlineLevel="1" x14ac:dyDescent="0.2">
      <c r="B51" s="21" t="s">
        <v>62</v>
      </c>
      <c r="C51" s="22">
        <v>4391116445.7310429</v>
      </c>
      <c r="D51" s="23">
        <f t="shared" si="0"/>
        <v>0.99546600044545286</v>
      </c>
      <c r="F51" s="111"/>
    </row>
    <row r="52" spans="2:6" outlineLevel="1" x14ac:dyDescent="0.2">
      <c r="B52" s="21" t="s">
        <v>63</v>
      </c>
      <c r="C52" s="22">
        <v>20000000</v>
      </c>
      <c r="D52" s="23">
        <f t="shared" si="0"/>
        <v>4.5339995545471143E-3</v>
      </c>
    </row>
    <row r="53" spans="2:6" outlineLevel="1" x14ac:dyDescent="0.2">
      <c r="B53" s="21" t="s">
        <v>64</v>
      </c>
      <c r="C53" s="22"/>
      <c r="D53" s="23">
        <f t="shared" si="0"/>
        <v>0</v>
      </c>
    </row>
    <row r="54" spans="2:6" outlineLevel="1" x14ac:dyDescent="0.2">
      <c r="B54" s="21" t="s">
        <v>65</v>
      </c>
      <c r="C54" s="22"/>
      <c r="D54" s="23">
        <f t="shared" si="0"/>
        <v>0</v>
      </c>
    </row>
    <row r="55" spans="2:6" outlineLevel="1" x14ac:dyDescent="0.2">
      <c r="B55" s="21" t="s">
        <v>66</v>
      </c>
      <c r="C55" s="22"/>
      <c r="D55" s="23">
        <f t="shared" si="0"/>
        <v>0</v>
      </c>
    </row>
    <row r="56" spans="2:6" outlineLevel="1" x14ac:dyDescent="0.2">
      <c r="B56" s="21" t="s">
        <v>67</v>
      </c>
      <c r="C56" s="22"/>
      <c r="D56" s="23">
        <f t="shared" si="0"/>
        <v>0</v>
      </c>
    </row>
    <row r="57" spans="2:6" outlineLevel="1" x14ac:dyDescent="0.2">
      <c r="B57" s="21" t="s">
        <v>68</v>
      </c>
      <c r="C57" s="22"/>
      <c r="D57" s="23">
        <f t="shared" si="0"/>
        <v>0</v>
      </c>
    </row>
    <row r="58" spans="2:6" outlineLevel="1" x14ac:dyDescent="0.2">
      <c r="B58" s="21" t="s">
        <v>69</v>
      </c>
      <c r="C58" s="22"/>
      <c r="D58" s="23">
        <f t="shared" si="0"/>
        <v>0</v>
      </c>
    </row>
    <row r="59" spans="2:6" outlineLevel="1" x14ac:dyDescent="0.2">
      <c r="B59" s="21" t="s">
        <v>70</v>
      </c>
      <c r="C59" s="22"/>
      <c r="D59" s="23">
        <f t="shared" si="0"/>
        <v>0</v>
      </c>
    </row>
    <row r="60" spans="2:6" outlineLevel="1" x14ac:dyDescent="0.2">
      <c r="B60" s="21" t="s">
        <v>71</v>
      </c>
      <c r="C60" s="22"/>
      <c r="D60" s="23">
        <f t="shared" si="0"/>
        <v>0</v>
      </c>
    </row>
    <row r="61" spans="2:6" outlineLevel="1" x14ac:dyDescent="0.2">
      <c r="B61" s="21" t="s">
        <v>72</v>
      </c>
      <c r="C61" s="22"/>
      <c r="D61" s="23">
        <f t="shared" si="0"/>
        <v>0</v>
      </c>
    </row>
    <row r="62" spans="2:6" outlineLevel="1" x14ac:dyDescent="0.2">
      <c r="B62" s="21" t="s">
        <v>73</v>
      </c>
      <c r="C62" s="22"/>
      <c r="D62" s="23">
        <f t="shared" si="0"/>
        <v>0</v>
      </c>
    </row>
    <row r="63" spans="2:6" x14ac:dyDescent="0.2">
      <c r="B63" s="29" t="s">
        <v>74</v>
      </c>
      <c r="C63" s="25">
        <f>SUM(C64:C66)</f>
        <v>0</v>
      </c>
      <c r="D63" s="26">
        <f>SUM(D64:D66)</f>
        <v>0</v>
      </c>
    </row>
    <row r="64" spans="2:6" outlineLevel="1" x14ac:dyDescent="0.2">
      <c r="B64" s="21" t="s">
        <v>75</v>
      </c>
      <c r="C64" s="22"/>
      <c r="D64" s="23">
        <f>IF(($C$69=0),0,(C64/$C$69))</f>
        <v>0</v>
      </c>
    </row>
    <row r="65" spans="2:8" outlineLevel="1" x14ac:dyDescent="0.2">
      <c r="B65" s="21" t="s">
        <v>76</v>
      </c>
      <c r="C65" s="22"/>
      <c r="D65" s="23">
        <f>IF(($C$69=0),0,(C65/$C$69))</f>
        <v>0</v>
      </c>
    </row>
    <row r="66" spans="2:8" outlineLevel="1" x14ac:dyDescent="0.2">
      <c r="B66" s="21" t="s">
        <v>77</v>
      </c>
      <c r="C66" s="22"/>
      <c r="D66" s="23">
        <f>IF(($C$69=0),0,(C66/$C$69))</f>
        <v>0</v>
      </c>
    </row>
    <row r="67" spans="2:8" x14ac:dyDescent="0.2">
      <c r="B67" s="29" t="s">
        <v>78</v>
      </c>
      <c r="C67" s="25"/>
      <c r="D67" s="26">
        <f>IF(($C$69=0),0,(C67/$C$69))</f>
        <v>0</v>
      </c>
    </row>
    <row r="68" spans="2:8" x14ac:dyDescent="0.2">
      <c r="B68" s="29" t="s">
        <v>79</v>
      </c>
      <c r="C68" s="25"/>
      <c r="D68" s="26">
        <f>IF(($C$69=0),0,(C68/$C$69))</f>
        <v>0</v>
      </c>
    </row>
    <row r="69" spans="2:8" x14ac:dyDescent="0.2">
      <c r="B69" s="64" t="s">
        <v>31</v>
      </c>
      <c r="C69" s="72">
        <f>C34+C63+C67+C68</f>
        <v>4411116445.7310429</v>
      </c>
      <c r="D69" s="73">
        <f>D34+D63+D67+D68</f>
        <v>1</v>
      </c>
    </row>
    <row r="71" spans="2:8" x14ac:dyDescent="0.2">
      <c r="B71" s="67" t="s">
        <v>80</v>
      </c>
      <c r="C71" s="56"/>
      <c r="D71" s="56"/>
      <c r="E71" s="55"/>
      <c r="F71" s="55"/>
      <c r="G71" s="55"/>
      <c r="H71" s="74"/>
    </row>
    <row r="72" spans="2:8" ht="15" customHeight="1" x14ac:dyDescent="0.2">
      <c r="B72" s="75"/>
      <c r="C72" s="59" t="s">
        <v>25</v>
      </c>
      <c r="D72" s="58"/>
      <c r="E72" s="58"/>
      <c r="F72" s="59" t="s">
        <v>81</v>
      </c>
      <c r="G72" s="136" t="s">
        <v>118</v>
      </c>
      <c r="H72" s="137"/>
    </row>
    <row r="73" spans="2:8" ht="15" customHeight="1" x14ac:dyDescent="0.2">
      <c r="B73" s="21" t="s">
        <v>164</v>
      </c>
      <c r="C73" s="22"/>
      <c r="D73" s="46"/>
      <c r="E73" s="46"/>
      <c r="F73" s="51">
        <f>IF(($C$83=0),0,(C73/$C$83))</f>
        <v>0</v>
      </c>
      <c r="G73" s="130">
        <f>IF(($C$69=0),0,(C73/$C$69))</f>
        <v>0</v>
      </c>
      <c r="H73" s="131"/>
    </row>
    <row r="74" spans="2:8" ht="15" customHeight="1" x14ac:dyDescent="0.2">
      <c r="B74" s="21" t="s">
        <v>82</v>
      </c>
      <c r="C74" s="22">
        <v>325780990.07999998</v>
      </c>
      <c r="D74" s="46"/>
      <c r="E74" s="46"/>
      <c r="F74" s="51">
        <f t="shared" ref="F74:F81" si="1">IF(($C$83=0),0,(C74/$C$83))</f>
        <v>7.419092481519543E-2</v>
      </c>
      <c r="G74" s="130">
        <f t="shared" ref="G74:G81" si="2">IF(($C$69=0),0,(C74/$C$69))</f>
        <v>7.3854543195131891E-2</v>
      </c>
      <c r="H74" s="131"/>
    </row>
    <row r="75" spans="2:8" ht="15" customHeight="1" x14ac:dyDescent="0.2">
      <c r="B75" s="21" t="s">
        <v>83</v>
      </c>
      <c r="C75" s="22">
        <v>3745349580.4596124</v>
      </c>
      <c r="D75" s="46"/>
      <c r="E75" s="46"/>
      <c r="F75" s="51">
        <f t="shared" si="1"/>
        <v>0.85293788646866053</v>
      </c>
      <c r="G75" s="130">
        <f t="shared" si="2"/>
        <v>0.84907066647135532</v>
      </c>
      <c r="H75" s="131"/>
    </row>
    <row r="76" spans="2:8" ht="15" customHeight="1" x14ac:dyDescent="0.2">
      <c r="B76" s="21" t="s">
        <v>84</v>
      </c>
      <c r="C76" s="22">
        <v>92169846.680000007</v>
      </c>
      <c r="D76" s="46"/>
      <c r="E76" s="46"/>
      <c r="F76" s="51">
        <f t="shared" si="1"/>
        <v>2.0990071162791803E-2</v>
      </c>
      <c r="G76" s="130">
        <f t="shared" si="2"/>
        <v>2.0894902189489795E-2</v>
      </c>
      <c r="H76" s="131"/>
    </row>
    <row r="77" spans="2:8" ht="15" customHeight="1" x14ac:dyDescent="0.2">
      <c r="B77" s="21" t="s">
        <v>85</v>
      </c>
      <c r="C77" s="22">
        <v>51900000</v>
      </c>
      <c r="D77" s="46"/>
      <c r="E77" s="46"/>
      <c r="F77" s="51">
        <f t="shared" si="1"/>
        <v>1.1819317624896093E-2</v>
      </c>
      <c r="G77" s="130">
        <f t="shared" si="2"/>
        <v>1.1765728844049762E-2</v>
      </c>
      <c r="H77" s="131"/>
    </row>
    <row r="78" spans="2:8" ht="15" customHeight="1" x14ac:dyDescent="0.2">
      <c r="B78" s="21" t="s">
        <v>86</v>
      </c>
      <c r="C78" s="22">
        <v>7291.74</v>
      </c>
      <c r="D78" s="46"/>
      <c r="E78" s="46"/>
      <c r="F78" s="51">
        <f t="shared" si="1"/>
        <v>1.6605663024693608E-6</v>
      </c>
      <c r="G78" s="130">
        <f t="shared" si="2"/>
        <v>1.6530372955936688E-6</v>
      </c>
      <c r="H78" s="131"/>
    </row>
    <row r="79" spans="2:8" ht="15" customHeight="1" x14ac:dyDescent="0.2">
      <c r="B79" s="21" t="s">
        <v>87</v>
      </c>
      <c r="C79" s="22">
        <v>44945051.57</v>
      </c>
      <c r="D79" s="46"/>
      <c r="E79" s="46"/>
      <c r="F79" s="51">
        <f t="shared" si="1"/>
        <v>1.0235449714319167E-2</v>
      </c>
      <c r="G79" s="130">
        <f t="shared" si="2"/>
        <v>1.0189042189873855E-2</v>
      </c>
      <c r="H79" s="131"/>
    </row>
    <row r="80" spans="2:8" ht="15" customHeight="1" x14ac:dyDescent="0.2">
      <c r="B80" s="21" t="s">
        <v>88</v>
      </c>
      <c r="C80" s="22">
        <v>49090064.630000003</v>
      </c>
      <c r="D80" s="46"/>
      <c r="E80" s="46"/>
      <c r="F80" s="51">
        <f t="shared" si="1"/>
        <v>1.1179403970879524E-2</v>
      </c>
      <c r="G80" s="130">
        <f t="shared" si="2"/>
        <v>1.1128716558255454E-2</v>
      </c>
      <c r="H80" s="131"/>
    </row>
    <row r="81" spans="1:9" ht="15" customHeight="1" x14ac:dyDescent="0.2">
      <c r="B81" s="21" t="s">
        <v>89</v>
      </c>
      <c r="C81" s="22">
        <v>62714259.850000001</v>
      </c>
      <c r="D81" s="46"/>
      <c r="E81" s="46"/>
      <c r="F81" s="51">
        <f t="shared" si="1"/>
        <v>1.4282076238485904E-2</v>
      </c>
      <c r="G81" s="130">
        <f t="shared" si="2"/>
        <v>1.42173213111826E-2</v>
      </c>
      <c r="H81" s="131"/>
    </row>
    <row r="82" spans="1:9" ht="15" customHeight="1" x14ac:dyDescent="0.2">
      <c r="B82" s="21" t="s">
        <v>90</v>
      </c>
      <c r="C82" s="22">
        <v>19159360.721431199</v>
      </c>
      <c r="D82" s="46"/>
      <c r="E82" s="46"/>
      <c r="F82" s="51">
        <f>IF(($C$83=0),0,(C82/$C$83))</f>
        <v>4.3632094384692425E-3</v>
      </c>
      <c r="G82" s="130">
        <f>IF(($C$69=0),0,(C82/$C$69))</f>
        <v>4.3434266488188268E-3</v>
      </c>
      <c r="H82" s="131"/>
    </row>
    <row r="83" spans="1:9" ht="15" customHeight="1" x14ac:dyDescent="0.2">
      <c r="B83" s="64" t="s">
        <v>31</v>
      </c>
      <c r="C83" s="72">
        <f>SUM(C73:C82)</f>
        <v>4391116445.7310429</v>
      </c>
      <c r="D83" s="76"/>
      <c r="E83" s="76"/>
      <c r="F83" s="77">
        <f>SUM(F73:F82)</f>
        <v>1.0000000000000002</v>
      </c>
      <c r="G83" s="132">
        <f>SUM(G73:H82)</f>
        <v>0.99546600044545297</v>
      </c>
      <c r="H83" s="133"/>
    </row>
    <row r="85" spans="1:9" s="13" customFormat="1" ht="15.75" thickBot="1" x14ac:dyDescent="0.3">
      <c r="A85" s="50" t="s">
        <v>43</v>
      </c>
      <c r="B85" s="27" t="s">
        <v>161</v>
      </c>
      <c r="C85" s="28"/>
      <c r="D85" s="28"/>
      <c r="E85" s="28"/>
      <c r="F85" s="27"/>
      <c r="G85" s="28"/>
      <c r="H85" s="28"/>
      <c r="I85" s="36"/>
    </row>
    <row r="87" spans="1:9" ht="15" customHeight="1" x14ac:dyDescent="0.2">
      <c r="B87" s="128" t="s">
        <v>160</v>
      </c>
      <c r="C87" s="129"/>
      <c r="D87" s="65"/>
      <c r="E87" s="65"/>
      <c r="F87" s="65" t="s">
        <v>25</v>
      </c>
      <c r="G87" s="134" t="s">
        <v>42</v>
      </c>
      <c r="H87" s="135"/>
    </row>
    <row r="88" spans="1:9" x14ac:dyDescent="0.2">
      <c r="B88" s="124" t="s">
        <v>158</v>
      </c>
      <c r="C88" s="125"/>
      <c r="D88" s="47"/>
      <c r="E88" s="47"/>
      <c r="F88" s="22">
        <v>20000000</v>
      </c>
      <c r="G88" s="130">
        <f>IF(($F$95=0),0,(F88/$F$95))</f>
        <v>4.5339995545471143E-3</v>
      </c>
      <c r="H88" s="131"/>
    </row>
    <row r="89" spans="1:9" x14ac:dyDescent="0.2">
      <c r="B89" s="124" t="s">
        <v>155</v>
      </c>
      <c r="C89" s="125"/>
      <c r="D89" s="47"/>
      <c r="E89" s="47"/>
      <c r="F89" s="22">
        <v>1348214397.28</v>
      </c>
      <c r="G89" s="130">
        <f t="shared" ref="G89:G94" si="3">IF(($F$95=0),0,(F89/$F$95))</f>
        <v>0.3056401738350763</v>
      </c>
      <c r="H89" s="131"/>
    </row>
    <row r="90" spans="1:9" x14ac:dyDescent="0.2">
      <c r="B90" s="122" t="s">
        <v>154</v>
      </c>
      <c r="C90" s="123"/>
      <c r="D90" s="47"/>
      <c r="E90" s="47"/>
      <c r="F90" s="22">
        <v>436723123.4099077</v>
      </c>
      <c r="G90" s="130">
        <f t="shared" si="3"/>
        <v>9.9005122350047298E-2</v>
      </c>
      <c r="H90" s="131"/>
    </row>
    <row r="91" spans="1:9" x14ac:dyDescent="0.2">
      <c r="B91" s="124" t="s">
        <v>157</v>
      </c>
      <c r="C91" s="125"/>
      <c r="D91" s="47"/>
      <c r="E91" s="47"/>
      <c r="F91" s="22">
        <v>11504163</v>
      </c>
      <c r="G91" s="130">
        <f t="shared" si="3"/>
        <v>2.6079934958718699E-3</v>
      </c>
      <c r="H91" s="131"/>
    </row>
    <row r="92" spans="1:9" x14ac:dyDescent="0.2">
      <c r="B92" s="124" t="s">
        <v>156</v>
      </c>
      <c r="C92" s="125"/>
      <c r="D92" s="47"/>
      <c r="E92" s="47"/>
      <c r="F92" s="22">
        <v>2253055664.7082181</v>
      </c>
      <c r="G92" s="130">
        <f t="shared" si="3"/>
        <v>0.51076766900784576</v>
      </c>
      <c r="H92" s="131"/>
    </row>
    <row r="93" spans="1:9" x14ac:dyDescent="0.2">
      <c r="B93" s="124" t="s">
        <v>159</v>
      </c>
      <c r="C93" s="125"/>
      <c r="D93" s="47"/>
      <c r="E93" s="47"/>
      <c r="F93" s="22">
        <v>197141649.68000001</v>
      </c>
      <c r="G93" s="130">
        <f t="shared" si="3"/>
        <v>4.4692007591590165E-2</v>
      </c>
      <c r="H93" s="131"/>
    </row>
    <row r="94" spans="1:9" x14ac:dyDescent="0.2">
      <c r="B94" s="124" t="s">
        <v>175</v>
      </c>
      <c r="C94" s="125"/>
      <c r="D94" s="47"/>
      <c r="E94" s="47"/>
      <c r="F94" s="22">
        <v>144477447.65291783</v>
      </c>
      <c r="G94" s="130">
        <f t="shared" si="3"/>
        <v>3.2753034165021677E-2</v>
      </c>
      <c r="H94" s="131"/>
    </row>
    <row r="95" spans="1:9" ht="15" customHeight="1" x14ac:dyDescent="0.2">
      <c r="B95" s="128" t="s">
        <v>31</v>
      </c>
      <c r="C95" s="129"/>
      <c r="D95" s="69"/>
      <c r="E95" s="69"/>
      <c r="F95" s="72">
        <f>SUM(F88:F94)</f>
        <v>4411116445.7310429</v>
      </c>
      <c r="G95" s="132">
        <f>SUM(G88:H94)</f>
        <v>1.0000000000000002</v>
      </c>
      <c r="H95" s="133"/>
    </row>
    <row r="97" spans="1:10" s="13" customFormat="1" ht="15.75" thickBot="1" x14ac:dyDescent="0.3">
      <c r="A97" s="52" t="s">
        <v>91</v>
      </c>
      <c r="B97" s="27" t="s">
        <v>119</v>
      </c>
      <c r="C97" s="28"/>
      <c r="D97" s="28"/>
      <c r="E97" s="28"/>
      <c r="F97" s="27"/>
      <c r="G97" s="28"/>
      <c r="H97" s="28"/>
      <c r="I97" s="36"/>
    </row>
    <row r="99" spans="1:10" ht="15" customHeight="1" x14ac:dyDescent="0.2">
      <c r="B99" s="78" t="s">
        <v>184</v>
      </c>
      <c r="C99" s="79"/>
      <c r="D99" s="79"/>
      <c r="E99" s="79"/>
      <c r="F99" s="79"/>
      <c r="G99" s="126">
        <v>6.7555857140000004</v>
      </c>
      <c r="H99" s="127"/>
      <c r="J99" s="53"/>
    </row>
    <row r="101" spans="1:10" x14ac:dyDescent="0.2">
      <c r="B101" s="67" t="s">
        <v>162</v>
      </c>
      <c r="C101" s="56" t="s">
        <v>25</v>
      </c>
      <c r="D101" s="57" t="s">
        <v>42</v>
      </c>
    </row>
    <row r="102" spans="1:10" x14ac:dyDescent="0.2">
      <c r="B102" s="21" t="s">
        <v>93</v>
      </c>
      <c r="C102" s="22">
        <v>631152764.05999994</v>
      </c>
      <c r="D102" s="23">
        <f>IF(($C$107=0),0,(C102/$C$107))</f>
        <v>0.14308231755496101</v>
      </c>
    </row>
    <row r="103" spans="1:10" x14ac:dyDescent="0.2">
      <c r="B103" s="21" t="s">
        <v>94</v>
      </c>
      <c r="C103" s="22">
        <v>1035154372.7</v>
      </c>
      <c r="D103" s="23">
        <f>IF(($C$107=0),0,(C103/$C$107))</f>
        <v>0.23466947323546491</v>
      </c>
    </row>
    <row r="104" spans="1:10" x14ac:dyDescent="0.2">
      <c r="B104" s="21" t="s">
        <v>95</v>
      </c>
      <c r="C104" s="22">
        <v>470131559.94999999</v>
      </c>
      <c r="D104" s="23">
        <f>IF(($C$107=0),0,(C104/$C$107))</f>
        <v>0.106578814169592</v>
      </c>
    </row>
    <row r="105" spans="1:10" x14ac:dyDescent="0.2">
      <c r="B105" s="21" t="s">
        <v>96</v>
      </c>
      <c r="C105" s="22">
        <v>1097971603.0699999</v>
      </c>
      <c r="D105" s="23">
        <f>IF(($C$107=0),0,(C105/$C$107))</f>
        <v>0.24891013796123806</v>
      </c>
    </row>
    <row r="106" spans="1:10" x14ac:dyDescent="0.2">
      <c r="B106" s="21" t="s">
        <v>97</v>
      </c>
      <c r="C106" s="22">
        <v>1176706145.9510434</v>
      </c>
      <c r="D106" s="23">
        <f>IF(($C$107=0),0,(C106/$C$107))</f>
        <v>0.26675925707874415</v>
      </c>
    </row>
    <row r="107" spans="1:10" x14ac:dyDescent="0.2">
      <c r="B107" s="64" t="s">
        <v>31</v>
      </c>
      <c r="C107" s="72">
        <f>SUM(C102:C106)</f>
        <v>4411116445.7310429</v>
      </c>
      <c r="D107" s="73">
        <f>SUM(D102:D106)</f>
        <v>1</v>
      </c>
    </row>
    <row r="109" spans="1:10" s="13" customFormat="1" ht="15.75" thickBot="1" x14ac:dyDescent="0.3">
      <c r="A109" s="52" t="s">
        <v>92</v>
      </c>
      <c r="B109" s="27" t="s">
        <v>99</v>
      </c>
      <c r="C109" s="28"/>
      <c r="D109" s="28"/>
      <c r="E109" s="28"/>
      <c r="F109" s="27"/>
      <c r="G109" s="28"/>
      <c r="H109" s="28"/>
      <c r="I109" s="36"/>
    </row>
    <row r="111" spans="1:10" x14ac:dyDescent="0.2">
      <c r="B111" s="29" t="s">
        <v>100</v>
      </c>
      <c r="C111" s="30"/>
      <c r="D111" s="31"/>
      <c r="E111" s="30"/>
      <c r="F111" s="31"/>
      <c r="G111" s="30"/>
      <c r="H111" s="32"/>
    </row>
    <row r="112" spans="1:10" ht="27.75" customHeight="1" x14ac:dyDescent="0.2">
      <c r="B112" s="122" t="s">
        <v>178</v>
      </c>
      <c r="C112" s="125"/>
      <c r="D112" s="125"/>
      <c r="E112" s="125"/>
      <c r="F112" s="125"/>
      <c r="G112" s="125"/>
      <c r="H112" s="33">
        <v>9.9561115299999994</v>
      </c>
      <c r="I112" s="4"/>
    </row>
    <row r="113" spans="2:11" x14ac:dyDescent="0.2">
      <c r="B113" s="124" t="s">
        <v>179</v>
      </c>
      <c r="C113" s="125"/>
      <c r="D113" s="125"/>
      <c r="E113" s="125"/>
      <c r="F113" s="125"/>
      <c r="G113" s="125"/>
      <c r="H113" s="33">
        <v>16.185752000000001</v>
      </c>
      <c r="I113" s="4"/>
    </row>
    <row r="114" spans="2:11" ht="15" x14ac:dyDescent="0.25">
      <c r="B114" s="122" t="s">
        <v>144</v>
      </c>
      <c r="C114" s="123"/>
      <c r="D114" s="123"/>
      <c r="E114" s="123"/>
      <c r="F114" s="123"/>
      <c r="G114" s="123"/>
      <c r="H114" s="33">
        <v>5.6964375</v>
      </c>
      <c r="I114" s="4"/>
      <c r="J114" s="119"/>
      <c r="K114" s="120"/>
    </row>
    <row r="115" spans="2:11" ht="15" x14ac:dyDescent="0.25">
      <c r="J115" s="119"/>
      <c r="K115" s="120"/>
    </row>
    <row r="116" spans="2:11" x14ac:dyDescent="0.2">
      <c r="B116" s="24" t="s">
        <v>145</v>
      </c>
      <c r="J116" s="118"/>
    </row>
    <row r="117" spans="2:11" x14ac:dyDescent="0.2">
      <c r="B117" s="67" t="s">
        <v>35</v>
      </c>
      <c r="C117" s="56" t="s">
        <v>25</v>
      </c>
      <c r="D117" s="57" t="s">
        <v>42</v>
      </c>
      <c r="F117" s="67" t="s">
        <v>40</v>
      </c>
      <c r="G117" s="56" t="s">
        <v>25</v>
      </c>
      <c r="H117" s="57" t="s">
        <v>42</v>
      </c>
    </row>
    <row r="118" spans="2:11" x14ac:dyDescent="0.2">
      <c r="B118" s="21" t="s">
        <v>93</v>
      </c>
      <c r="C118" s="22">
        <v>36804686.158476397</v>
      </c>
      <c r="D118" s="23">
        <f>IF(($C$123=0),0,(C118/$C$123))</f>
        <v>8.3436215323889167E-3</v>
      </c>
      <c r="F118" s="21" t="s">
        <v>93</v>
      </c>
      <c r="G118" s="22">
        <v>544830197.37</v>
      </c>
      <c r="H118" s="23">
        <f>IF(($G$123=0),0,(G118/$G$123))</f>
        <v>0.15040864530994036</v>
      </c>
    </row>
    <row r="119" spans="2:11" x14ac:dyDescent="0.2">
      <c r="B119" s="21" t="s">
        <v>94</v>
      </c>
      <c r="C119" s="22">
        <v>140065798.11143121</v>
      </c>
      <c r="D119" s="23">
        <f>IF(($C$123=0),0,(C119/$C$123))</f>
        <v>3.175291331222576E-2</v>
      </c>
      <c r="F119" s="21" t="s">
        <v>94</v>
      </c>
      <c r="G119" s="22">
        <v>583150000</v>
      </c>
      <c r="H119" s="23">
        <f>IF(($G$123=0),0,(G119/$G$123))</f>
        <v>0.16098740843640572</v>
      </c>
    </row>
    <row r="120" spans="2:11" x14ac:dyDescent="0.2">
      <c r="B120" s="21" t="s">
        <v>95</v>
      </c>
      <c r="C120" s="22">
        <v>218889549.12113571</v>
      </c>
      <c r="D120" s="23">
        <f>IF(($C$123=0),0,(C120/$C$123))</f>
        <v>4.9622255910512406E-2</v>
      </c>
      <c r="F120" s="21" t="s">
        <v>95</v>
      </c>
      <c r="G120" s="22">
        <v>1118000000</v>
      </c>
      <c r="H120" s="23">
        <f>IF(($G$123=0),0,(G120/$G$123))</f>
        <v>0.30864086878487795</v>
      </c>
    </row>
    <row r="121" spans="2:11" x14ac:dyDescent="0.2">
      <c r="B121" s="21" t="s">
        <v>96</v>
      </c>
      <c r="C121" s="22">
        <v>786839301.91999996</v>
      </c>
      <c r="D121" s="23">
        <f>IF(($C$123=0),0,(C121/$C$123))</f>
        <v>0.17837645222027212</v>
      </c>
      <c r="F121" s="21" t="s">
        <v>96</v>
      </c>
      <c r="G121" s="22">
        <v>952000000</v>
      </c>
      <c r="H121" s="23">
        <f>IF(($G$123=0),0,(G121/$G$123))</f>
        <v>0.26281404926941304</v>
      </c>
    </row>
    <row r="122" spans="2:11" x14ac:dyDescent="0.2">
      <c r="B122" s="21" t="s">
        <v>97</v>
      </c>
      <c r="C122" s="22">
        <v>3228517110.4200001</v>
      </c>
      <c r="D122" s="23">
        <f>IF(($C$123=0),0,(C122/$C$123))</f>
        <v>0.73190475702460089</v>
      </c>
      <c r="F122" s="21" t="s">
        <v>97</v>
      </c>
      <c r="G122" s="22">
        <v>424352789.19</v>
      </c>
      <c r="H122" s="23">
        <f>IF(($G$123=0),0,(G122/$G$123))</f>
        <v>0.11714902819936293</v>
      </c>
    </row>
    <row r="123" spans="2:11" x14ac:dyDescent="0.2">
      <c r="B123" s="64" t="s">
        <v>31</v>
      </c>
      <c r="C123" s="72">
        <f>SUM(C118:C122)</f>
        <v>4411116445.7310429</v>
      </c>
      <c r="D123" s="73">
        <f>SUM(D118:D122)</f>
        <v>1</v>
      </c>
      <c r="F123" s="64" t="s">
        <v>31</v>
      </c>
      <c r="G123" s="72">
        <f>SUM(G118:G122)</f>
        <v>3622332986.5599999</v>
      </c>
      <c r="H123" s="73">
        <f>SUM(H118:H122)</f>
        <v>0.99999999999999989</v>
      </c>
    </row>
    <row r="124" spans="2:11" x14ac:dyDescent="0.2">
      <c r="C124" s="24"/>
      <c r="D124" s="24"/>
      <c r="E124" s="24"/>
      <c r="G124" s="24"/>
      <c r="H124" s="24"/>
    </row>
    <row r="125" spans="2:11" x14ac:dyDescent="0.2">
      <c r="C125" s="24"/>
      <c r="D125" s="24"/>
      <c r="E125" s="24"/>
      <c r="G125" s="24"/>
      <c r="H125" s="24"/>
    </row>
    <row r="126" spans="2:11" x14ac:dyDescent="0.2">
      <c r="C126" s="24"/>
      <c r="D126" s="24"/>
      <c r="E126" s="24"/>
      <c r="G126" s="24"/>
      <c r="H126" s="24"/>
    </row>
    <row r="127" spans="2:11" x14ac:dyDescent="0.2">
      <c r="C127" s="24"/>
      <c r="D127" s="24"/>
      <c r="E127" s="24"/>
      <c r="G127" s="24"/>
      <c r="H127" s="24"/>
    </row>
    <row r="128" spans="2:11" x14ac:dyDescent="0.2">
      <c r="C128" s="24"/>
      <c r="D128" s="24"/>
      <c r="E128" s="24"/>
      <c r="G128" s="24"/>
      <c r="H128" s="24"/>
    </row>
    <row r="129" spans="1:9" x14ac:dyDescent="0.2">
      <c r="C129" s="24"/>
      <c r="D129" s="24"/>
      <c r="E129" s="24"/>
      <c r="G129" s="24"/>
      <c r="H129" s="24"/>
    </row>
    <row r="130" spans="1:9" x14ac:dyDescent="0.2">
      <c r="C130" s="24"/>
      <c r="D130" s="24"/>
      <c r="E130" s="24"/>
      <c r="G130" s="24"/>
      <c r="H130" s="24"/>
    </row>
    <row r="131" spans="1:9" x14ac:dyDescent="0.2">
      <c r="C131" s="24"/>
      <c r="D131" s="24"/>
      <c r="E131" s="24"/>
      <c r="G131" s="24"/>
      <c r="H131" s="24"/>
    </row>
    <row r="132" spans="1:9" x14ac:dyDescent="0.2">
      <c r="C132" s="24"/>
      <c r="D132" s="24"/>
      <c r="E132" s="24"/>
      <c r="G132" s="24"/>
      <c r="H132" s="24"/>
    </row>
    <row r="133" spans="1:9" x14ac:dyDescent="0.2">
      <c r="C133" s="24"/>
      <c r="D133" s="24"/>
      <c r="E133" s="24"/>
      <c r="G133" s="24"/>
      <c r="H133" s="24"/>
    </row>
    <row r="134" spans="1:9" x14ac:dyDescent="0.2">
      <c r="C134" s="24"/>
      <c r="D134" s="24"/>
      <c r="E134" s="24"/>
      <c r="G134" s="24"/>
      <c r="H134" s="24"/>
    </row>
    <row r="135" spans="1:9" x14ac:dyDescent="0.2">
      <c r="C135" s="24"/>
      <c r="D135" s="24"/>
      <c r="E135" s="24"/>
      <c r="G135" s="24"/>
      <c r="H135" s="24"/>
    </row>
    <row r="136" spans="1:9" x14ac:dyDescent="0.2">
      <c r="C136" s="24"/>
      <c r="D136" s="24"/>
      <c r="E136" s="24"/>
      <c r="G136" s="24"/>
      <c r="H136" s="24"/>
    </row>
    <row r="138" spans="1:9" s="13" customFormat="1" ht="15.75" thickBot="1" x14ac:dyDescent="0.3">
      <c r="A138" s="52" t="s">
        <v>98</v>
      </c>
      <c r="B138" s="27" t="s">
        <v>101</v>
      </c>
      <c r="C138" s="28"/>
      <c r="D138" s="28"/>
      <c r="E138" s="28"/>
      <c r="F138" s="27"/>
      <c r="G138" s="28"/>
      <c r="H138" s="28"/>
      <c r="I138" s="36"/>
    </row>
    <row r="140" spans="1:9" x14ac:dyDescent="0.2">
      <c r="B140" s="64" t="s">
        <v>102</v>
      </c>
      <c r="C140" s="56"/>
      <c r="D140" s="66" t="s">
        <v>25</v>
      </c>
    </row>
    <row r="141" spans="1:9" x14ac:dyDescent="0.2">
      <c r="B141" s="21" t="s">
        <v>146</v>
      </c>
      <c r="C141" s="47"/>
      <c r="D141" s="54" t="s">
        <v>189</v>
      </c>
    </row>
    <row r="143" spans="1:9" x14ac:dyDescent="0.2">
      <c r="B143" s="64" t="s">
        <v>35</v>
      </c>
      <c r="C143" s="56"/>
      <c r="D143" s="66" t="s">
        <v>25</v>
      </c>
      <c r="F143" s="64" t="s">
        <v>40</v>
      </c>
      <c r="G143" s="56"/>
      <c r="H143" s="66" t="s">
        <v>25</v>
      </c>
    </row>
    <row r="144" spans="1:9" x14ac:dyDescent="0.2">
      <c r="B144" s="21" t="s">
        <v>182</v>
      </c>
      <c r="C144" s="47"/>
      <c r="D144" s="49">
        <v>2110546367.9028256</v>
      </c>
      <c r="F144" s="21" t="s">
        <v>182</v>
      </c>
      <c r="G144" s="47"/>
      <c r="H144" s="49">
        <v>567480197.37</v>
      </c>
    </row>
    <row r="145" spans="2:8" x14ac:dyDescent="0.2">
      <c r="B145" s="21" t="s">
        <v>103</v>
      </c>
      <c r="C145" s="47"/>
      <c r="D145" s="49">
        <v>57980949.280000001</v>
      </c>
      <c r="F145" s="21" t="s">
        <v>103</v>
      </c>
      <c r="G145" s="47"/>
      <c r="H145" s="49">
        <v>560500000</v>
      </c>
    </row>
    <row r="146" spans="2:8" x14ac:dyDescent="0.2">
      <c r="B146" s="21" t="s">
        <v>104</v>
      </c>
      <c r="C146" s="47"/>
      <c r="D146" s="49">
        <v>141332455.44821793</v>
      </c>
      <c r="F146" s="21" t="s">
        <v>104</v>
      </c>
      <c r="G146" s="47"/>
      <c r="H146" s="49">
        <v>638000000</v>
      </c>
    </row>
    <row r="147" spans="2:8" x14ac:dyDescent="0.2">
      <c r="B147" s="21" t="s">
        <v>105</v>
      </c>
      <c r="C147" s="47"/>
      <c r="D147" s="49">
        <v>2101256673.0999999</v>
      </c>
      <c r="F147" s="21" t="s">
        <v>106</v>
      </c>
      <c r="G147" s="47"/>
      <c r="H147" s="49">
        <v>1856352789.1900001</v>
      </c>
    </row>
    <row r="148" spans="2:8" x14ac:dyDescent="0.2">
      <c r="B148" s="64" t="s">
        <v>31</v>
      </c>
      <c r="C148" s="69"/>
      <c r="D148" s="80">
        <f>SUM(D144:D147)</f>
        <v>4411116445.7310429</v>
      </c>
      <c r="F148" s="64" t="s">
        <v>31</v>
      </c>
      <c r="G148" s="69"/>
      <c r="H148" s="80">
        <f>SUM(H144:H147)</f>
        <v>3622332986.5599999</v>
      </c>
    </row>
  </sheetData>
  <mergeCells count="34"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114:G114"/>
    <mergeCell ref="B113:G113"/>
    <mergeCell ref="B112:G112"/>
    <mergeCell ref="B94:C94"/>
    <mergeCell ref="B91:C91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showWhiteSpace="0" zoomScaleNormal="100" workbookViewId="0">
      <selection activeCell="C43" sqref="C43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1"/>
      <c r="D1" s="81"/>
    </row>
    <row r="2" spans="1:4" s="11" customFormat="1" ht="15" customHeight="1" x14ac:dyDescent="0.25">
      <c r="A2" s="82"/>
      <c r="B2" s="83" t="s">
        <v>176</v>
      </c>
      <c r="C2" s="84"/>
      <c r="D2" s="84"/>
    </row>
    <row r="4" spans="1:4" x14ac:dyDescent="0.25">
      <c r="B4" s="97" t="s">
        <v>109</v>
      </c>
      <c r="C4" s="98"/>
      <c r="D4" s="99" t="s">
        <v>25</v>
      </c>
    </row>
    <row r="5" spans="1:4" x14ac:dyDescent="0.25">
      <c r="B5" s="86" t="s">
        <v>147</v>
      </c>
      <c r="C5" s="16"/>
      <c r="D5" s="87"/>
    </row>
    <row r="6" spans="1:4" x14ac:dyDescent="0.25">
      <c r="B6" s="86" t="s">
        <v>110</v>
      </c>
      <c r="C6" s="16"/>
      <c r="D6" s="87">
        <v>80677400</v>
      </c>
    </row>
    <row r="7" spans="1:4" x14ac:dyDescent="0.25">
      <c r="B7" s="88" t="s">
        <v>120</v>
      </c>
      <c r="C7" s="89"/>
      <c r="D7" s="87">
        <v>80677400</v>
      </c>
    </row>
    <row r="8" spans="1:4" x14ac:dyDescent="0.25">
      <c r="B8" s="100" t="s">
        <v>31</v>
      </c>
      <c r="C8" s="101"/>
      <c r="D8" s="102">
        <f>SUM(D5:D6)</f>
        <v>80677400</v>
      </c>
    </row>
    <row r="9" spans="1:4" x14ac:dyDescent="0.25">
      <c r="B9" s="100" t="s">
        <v>163</v>
      </c>
      <c r="C9" s="101"/>
      <c r="D9" s="103">
        <f>D8/Primärdeckung!$C$14</f>
        <v>1.8289564783100971E-2</v>
      </c>
    </row>
    <row r="11" spans="1:4" x14ac:dyDescent="0.25">
      <c r="B11" s="97" t="s">
        <v>111</v>
      </c>
      <c r="C11" s="98" t="s">
        <v>25</v>
      </c>
      <c r="D11" s="99" t="s">
        <v>26</v>
      </c>
    </row>
    <row r="12" spans="1:4" x14ac:dyDescent="0.25">
      <c r="B12" s="86" t="s">
        <v>112</v>
      </c>
      <c r="C12" s="90"/>
      <c r="D12" s="91"/>
    </row>
    <row r="13" spans="1:4" x14ac:dyDescent="0.25">
      <c r="B13" s="86" t="s">
        <v>29</v>
      </c>
      <c r="C13" s="90">
        <v>4987000</v>
      </c>
      <c r="D13" s="91">
        <v>1</v>
      </c>
    </row>
    <row r="14" spans="1:4" x14ac:dyDescent="0.25">
      <c r="B14" s="86" t="s">
        <v>30</v>
      </c>
      <c r="C14" s="90">
        <v>75690400</v>
      </c>
      <c r="D14" s="91">
        <v>4</v>
      </c>
    </row>
    <row r="15" spans="1:4" x14ac:dyDescent="0.25">
      <c r="B15" s="100" t="s">
        <v>31</v>
      </c>
      <c r="C15" s="104">
        <f>SUM(C12:C14)</f>
        <v>80677400</v>
      </c>
      <c r="D15" s="105">
        <f>SUM(D12:D14)</f>
        <v>5</v>
      </c>
    </row>
    <row r="17" spans="2:4" x14ac:dyDescent="0.25">
      <c r="B17" s="97" t="s">
        <v>113</v>
      </c>
      <c r="C17" s="98" t="s">
        <v>25</v>
      </c>
      <c r="D17" s="99" t="s">
        <v>42</v>
      </c>
    </row>
    <row r="18" spans="2:4" x14ac:dyDescent="0.25">
      <c r="B18" s="86" t="s">
        <v>114</v>
      </c>
      <c r="C18" s="90">
        <v>80677400</v>
      </c>
      <c r="D18" s="93">
        <f>IF(($C$23=0),0,(C18/$C$23))</f>
        <v>1</v>
      </c>
    </row>
    <row r="19" spans="2:4" x14ac:dyDescent="0.25">
      <c r="B19" s="86" t="s">
        <v>115</v>
      </c>
      <c r="C19" s="90"/>
      <c r="D19" s="93">
        <f>IF(($C$23=0),0,(C19/$C$23))</f>
        <v>0</v>
      </c>
    </row>
    <row r="20" spans="2:4" x14ac:dyDescent="0.25">
      <c r="B20" s="86" t="s">
        <v>116</v>
      </c>
      <c r="C20" s="90"/>
      <c r="D20" s="93">
        <f>IF(($C$23=0),0,(C20/$C$23))</f>
        <v>0</v>
      </c>
    </row>
    <row r="21" spans="2:4" x14ac:dyDescent="0.25">
      <c r="B21" s="86" t="s">
        <v>174</v>
      </c>
      <c r="C21" s="90"/>
      <c r="D21" s="93">
        <f>IF(($C$23=0),0,(C21/$C$23))</f>
        <v>0</v>
      </c>
    </row>
    <row r="22" spans="2:4" x14ac:dyDescent="0.25">
      <c r="B22" s="86" t="s">
        <v>117</v>
      </c>
      <c r="C22" s="90"/>
      <c r="D22" s="93">
        <f>IF(($C$23=0),0,(C22/$C$23))</f>
        <v>0</v>
      </c>
    </row>
    <row r="23" spans="2:4" x14ac:dyDescent="0.25">
      <c r="B23" s="100" t="s">
        <v>31</v>
      </c>
      <c r="C23" s="104">
        <f>SUM(C18:C22)</f>
        <v>80677400</v>
      </c>
      <c r="D23" s="106">
        <f>SUM(D18:D22)</f>
        <v>1</v>
      </c>
    </row>
    <row r="25" spans="2:4" x14ac:dyDescent="0.25">
      <c r="B25" s="97" t="s">
        <v>148</v>
      </c>
      <c r="C25" s="98" t="s">
        <v>25</v>
      </c>
      <c r="D25" s="99" t="s">
        <v>42</v>
      </c>
    </row>
    <row r="26" spans="2:4" x14ac:dyDescent="0.25">
      <c r="B26" s="85" t="s">
        <v>46</v>
      </c>
      <c r="C26" s="92">
        <f>SUM(C27:C54)</f>
        <v>80677400</v>
      </c>
      <c r="D26" s="94">
        <f>SUM(D27:D54)</f>
        <v>1</v>
      </c>
    </row>
    <row r="27" spans="2:4" outlineLevel="1" x14ac:dyDescent="0.25">
      <c r="B27" s="86" t="s">
        <v>47</v>
      </c>
      <c r="C27" s="95"/>
      <c r="D27" s="96">
        <f>IF(($C$61=0),0,(C27/$C$61))</f>
        <v>0</v>
      </c>
    </row>
    <row r="28" spans="2:4" outlineLevel="1" x14ac:dyDescent="0.25">
      <c r="B28" s="86" t="s">
        <v>48</v>
      </c>
      <c r="C28" s="95"/>
      <c r="D28" s="96">
        <f t="shared" ref="D28:D54" si="0">IF(($C$61=0),0,(C28/$C$61))</f>
        <v>0</v>
      </c>
    </row>
    <row r="29" spans="2:4" outlineLevel="1" x14ac:dyDescent="0.25">
      <c r="B29" s="86" t="s">
        <v>49</v>
      </c>
      <c r="C29" s="95"/>
      <c r="D29" s="96">
        <f t="shared" si="0"/>
        <v>0</v>
      </c>
    </row>
    <row r="30" spans="2:4" outlineLevel="1" x14ac:dyDescent="0.25">
      <c r="B30" s="86" t="s">
        <v>50</v>
      </c>
      <c r="C30" s="95"/>
      <c r="D30" s="96">
        <f t="shared" si="0"/>
        <v>0</v>
      </c>
    </row>
    <row r="31" spans="2:4" outlineLevel="1" x14ac:dyDescent="0.25">
      <c r="B31" s="86" t="s">
        <v>51</v>
      </c>
      <c r="C31" s="95"/>
      <c r="D31" s="96">
        <f t="shared" si="0"/>
        <v>0</v>
      </c>
    </row>
    <row r="32" spans="2:4" outlineLevel="1" x14ac:dyDescent="0.25">
      <c r="B32" s="86" t="s">
        <v>52</v>
      </c>
      <c r="C32" s="95"/>
      <c r="D32" s="96">
        <f t="shared" si="0"/>
        <v>0</v>
      </c>
    </row>
    <row r="33" spans="2:4" outlineLevel="1" x14ac:dyDescent="0.25">
      <c r="B33" s="86" t="s">
        <v>53</v>
      </c>
      <c r="C33" s="95"/>
      <c r="D33" s="96">
        <f t="shared" si="0"/>
        <v>0</v>
      </c>
    </row>
    <row r="34" spans="2:4" outlineLevel="1" x14ac:dyDescent="0.25">
      <c r="B34" s="86" t="s">
        <v>54</v>
      </c>
      <c r="C34" s="95"/>
      <c r="D34" s="96">
        <f t="shared" si="0"/>
        <v>0</v>
      </c>
    </row>
    <row r="35" spans="2:4" outlineLevel="1" x14ac:dyDescent="0.25">
      <c r="B35" s="86" t="s">
        <v>55</v>
      </c>
      <c r="C35" s="95"/>
      <c r="D35" s="96">
        <f t="shared" si="0"/>
        <v>0</v>
      </c>
    </row>
    <row r="36" spans="2:4" outlineLevel="1" x14ac:dyDescent="0.25">
      <c r="B36" s="86" t="s">
        <v>56</v>
      </c>
      <c r="C36" s="95"/>
      <c r="D36" s="96">
        <f t="shared" si="0"/>
        <v>0</v>
      </c>
    </row>
    <row r="37" spans="2:4" outlineLevel="1" x14ac:dyDescent="0.25">
      <c r="B37" s="86" t="s">
        <v>183</v>
      </c>
      <c r="C37" s="95"/>
      <c r="D37" s="96">
        <f t="shared" si="0"/>
        <v>0</v>
      </c>
    </row>
    <row r="38" spans="2:4" outlineLevel="1" x14ac:dyDescent="0.25">
      <c r="B38" s="86" t="s">
        <v>57</v>
      </c>
      <c r="C38" s="95"/>
      <c r="D38" s="96">
        <f t="shared" si="0"/>
        <v>0</v>
      </c>
    </row>
    <row r="39" spans="2:4" outlineLevel="1" x14ac:dyDescent="0.25">
      <c r="B39" s="86" t="s">
        <v>58</v>
      </c>
      <c r="C39" s="95"/>
      <c r="D39" s="96">
        <f t="shared" si="0"/>
        <v>0</v>
      </c>
    </row>
    <row r="40" spans="2:4" outlineLevel="1" x14ac:dyDescent="0.25">
      <c r="B40" s="86" t="s">
        <v>59</v>
      </c>
      <c r="C40" s="95"/>
      <c r="D40" s="96">
        <f t="shared" si="0"/>
        <v>0</v>
      </c>
    </row>
    <row r="41" spans="2:4" outlineLevel="1" x14ac:dyDescent="0.25">
      <c r="B41" s="86" t="s">
        <v>60</v>
      </c>
      <c r="C41" s="95"/>
      <c r="D41" s="96">
        <f t="shared" si="0"/>
        <v>0</v>
      </c>
    </row>
    <row r="42" spans="2:4" outlineLevel="1" x14ac:dyDescent="0.25">
      <c r="B42" s="86" t="s">
        <v>61</v>
      </c>
      <c r="C42" s="95"/>
      <c r="D42" s="96">
        <f t="shared" si="0"/>
        <v>0</v>
      </c>
    </row>
    <row r="43" spans="2:4" outlineLevel="1" x14ac:dyDescent="0.25">
      <c r="B43" s="86" t="s">
        <v>62</v>
      </c>
      <c r="C43" s="95">
        <v>70677400</v>
      </c>
      <c r="D43" s="96">
        <f t="shared" si="0"/>
        <v>0.87604955043171939</v>
      </c>
    </row>
    <row r="44" spans="2:4" outlineLevel="1" x14ac:dyDescent="0.25">
      <c r="B44" s="86" t="s">
        <v>63</v>
      </c>
      <c r="C44" s="95">
        <v>10000000</v>
      </c>
      <c r="D44" s="96">
        <f t="shared" si="0"/>
        <v>0.12395044956828058</v>
      </c>
    </row>
    <row r="45" spans="2:4" outlineLevel="1" x14ac:dyDescent="0.25">
      <c r="B45" s="86" t="s">
        <v>64</v>
      </c>
      <c r="C45" s="95"/>
      <c r="D45" s="96">
        <f t="shared" si="0"/>
        <v>0</v>
      </c>
    </row>
    <row r="46" spans="2:4" outlineLevel="1" x14ac:dyDescent="0.25">
      <c r="B46" s="86" t="s">
        <v>65</v>
      </c>
      <c r="C46" s="95"/>
      <c r="D46" s="96">
        <f t="shared" si="0"/>
        <v>0</v>
      </c>
    </row>
    <row r="47" spans="2:4" outlineLevel="1" x14ac:dyDescent="0.25">
      <c r="B47" s="86" t="s">
        <v>66</v>
      </c>
      <c r="C47" s="95"/>
      <c r="D47" s="96">
        <f t="shared" si="0"/>
        <v>0</v>
      </c>
    </row>
    <row r="48" spans="2:4" outlineLevel="1" x14ac:dyDescent="0.25">
      <c r="B48" s="86" t="s">
        <v>67</v>
      </c>
      <c r="C48" s="95"/>
      <c r="D48" s="96">
        <f t="shared" si="0"/>
        <v>0</v>
      </c>
    </row>
    <row r="49" spans="2:4" outlineLevel="1" x14ac:dyDescent="0.25">
      <c r="B49" s="86" t="s">
        <v>68</v>
      </c>
      <c r="C49" s="95"/>
      <c r="D49" s="96">
        <f t="shared" si="0"/>
        <v>0</v>
      </c>
    </row>
    <row r="50" spans="2:4" outlineLevel="1" x14ac:dyDescent="0.25">
      <c r="B50" s="86" t="s">
        <v>69</v>
      </c>
      <c r="C50" s="95"/>
      <c r="D50" s="96">
        <f t="shared" si="0"/>
        <v>0</v>
      </c>
    </row>
    <row r="51" spans="2:4" outlineLevel="1" x14ac:dyDescent="0.25">
      <c r="B51" s="86" t="s">
        <v>70</v>
      </c>
      <c r="C51" s="95"/>
      <c r="D51" s="96">
        <f t="shared" si="0"/>
        <v>0</v>
      </c>
    </row>
    <row r="52" spans="2:4" outlineLevel="1" x14ac:dyDescent="0.25">
      <c r="B52" s="86" t="s">
        <v>71</v>
      </c>
      <c r="C52" s="95"/>
      <c r="D52" s="96">
        <f t="shared" si="0"/>
        <v>0</v>
      </c>
    </row>
    <row r="53" spans="2:4" outlineLevel="1" x14ac:dyDescent="0.25">
      <c r="B53" s="86" t="s">
        <v>72</v>
      </c>
      <c r="C53" s="95"/>
      <c r="D53" s="96">
        <f t="shared" si="0"/>
        <v>0</v>
      </c>
    </row>
    <row r="54" spans="2:4" outlineLevel="1" x14ac:dyDescent="0.25">
      <c r="B54" s="86" t="s">
        <v>73</v>
      </c>
      <c r="C54" s="95"/>
      <c r="D54" s="96">
        <f t="shared" si="0"/>
        <v>0</v>
      </c>
    </row>
    <row r="55" spans="2:4" x14ac:dyDescent="0.25">
      <c r="B55" s="85" t="s">
        <v>74</v>
      </c>
      <c r="C55" s="92">
        <f>SUM(C56:C58)</f>
        <v>0</v>
      </c>
      <c r="D55" s="94">
        <f>SUM(D56:D58)</f>
        <v>0</v>
      </c>
    </row>
    <row r="56" spans="2:4" outlineLevel="1" x14ac:dyDescent="0.25">
      <c r="B56" s="86" t="s">
        <v>75</v>
      </c>
      <c r="C56" s="95"/>
      <c r="D56" s="96">
        <f>IF(($C$61=0),0,(C56/$C$61))</f>
        <v>0</v>
      </c>
    </row>
    <row r="57" spans="2:4" outlineLevel="1" x14ac:dyDescent="0.25">
      <c r="B57" s="86" t="s">
        <v>76</v>
      </c>
      <c r="C57" s="95"/>
      <c r="D57" s="96">
        <f>IF(($C$61=0),0,(C57/$C$61))</f>
        <v>0</v>
      </c>
    </row>
    <row r="58" spans="2:4" outlineLevel="1" x14ac:dyDescent="0.25">
      <c r="B58" s="86" t="s">
        <v>77</v>
      </c>
      <c r="C58" s="95"/>
      <c r="D58" s="96">
        <f>IF(($C$61=0),0,(C58/$C$61))</f>
        <v>0</v>
      </c>
    </row>
    <row r="59" spans="2:4" x14ac:dyDescent="0.25">
      <c r="B59" s="85" t="s">
        <v>78</v>
      </c>
      <c r="C59" s="92"/>
      <c r="D59" s="94">
        <f>IF(($C$61=0),0,(C59/$C$61))</f>
        <v>0</v>
      </c>
    </row>
    <row r="60" spans="2:4" x14ac:dyDescent="0.25">
      <c r="B60" s="85" t="s">
        <v>79</v>
      </c>
      <c r="C60" s="92"/>
      <c r="D60" s="94">
        <f>IF(($C$61=0),0,(C60/$C$61))</f>
        <v>0</v>
      </c>
    </row>
    <row r="61" spans="2:4" x14ac:dyDescent="0.25">
      <c r="B61" s="97" t="s">
        <v>31</v>
      </c>
      <c r="C61" s="104">
        <f>C26+C55+C59+C60</f>
        <v>80677400</v>
      </c>
      <c r="D61" s="106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7"/>
      <c r="B1" s="107"/>
      <c r="C1" s="107"/>
    </row>
    <row r="2" spans="1:3" x14ac:dyDescent="0.25">
      <c r="A2" s="107"/>
      <c r="B2" s="108"/>
      <c r="C2" s="108"/>
    </row>
    <row r="3" spans="1:3" ht="30" x14ac:dyDescent="0.25">
      <c r="A3" s="107" t="s">
        <v>150</v>
      </c>
      <c r="B3" s="108" t="s">
        <v>5</v>
      </c>
      <c r="C3" s="108" t="s">
        <v>165</v>
      </c>
    </row>
    <row r="4" spans="1:3" ht="30" x14ac:dyDescent="0.25">
      <c r="A4" s="107"/>
      <c r="B4" s="108" t="s">
        <v>6</v>
      </c>
      <c r="C4" s="108" t="s">
        <v>166</v>
      </c>
    </row>
    <row r="5" spans="1:3" ht="30" x14ac:dyDescent="0.25">
      <c r="A5" s="107"/>
      <c r="B5" s="108" t="s">
        <v>140</v>
      </c>
      <c r="C5" s="108" t="s">
        <v>149</v>
      </c>
    </row>
    <row r="6" spans="1:3" x14ac:dyDescent="0.25">
      <c r="A6" s="107"/>
      <c r="B6" s="108" t="s">
        <v>13</v>
      </c>
      <c r="C6" s="109"/>
    </row>
    <row r="7" spans="1:3" ht="30" x14ac:dyDescent="0.25">
      <c r="A7" s="107"/>
      <c r="B7" s="108" t="s">
        <v>152</v>
      </c>
      <c r="C7" s="108" t="s">
        <v>172</v>
      </c>
    </row>
    <row r="8" spans="1:3" ht="30" x14ac:dyDescent="0.25">
      <c r="A8" s="107"/>
      <c r="B8" s="1" t="s">
        <v>136</v>
      </c>
      <c r="C8" s="108" t="s">
        <v>181</v>
      </c>
    </row>
    <row r="9" spans="1:3" ht="30" x14ac:dyDescent="0.25">
      <c r="A9" s="107" t="s">
        <v>167</v>
      </c>
      <c r="B9" s="108" t="s">
        <v>168</v>
      </c>
      <c r="C9" s="108"/>
    </row>
    <row r="10" spans="1:3" x14ac:dyDescent="0.25">
      <c r="A10" s="107"/>
      <c r="B10" s="108"/>
      <c r="C10" s="110"/>
    </row>
    <row r="11" spans="1:3" ht="30" x14ac:dyDescent="0.25">
      <c r="A11" s="107" t="s">
        <v>169</v>
      </c>
      <c r="B11" s="108" t="s">
        <v>170</v>
      </c>
      <c r="C11" s="110"/>
    </row>
    <row r="12" spans="1:3" x14ac:dyDescent="0.25">
      <c r="A12" s="107"/>
      <c r="B12" s="108"/>
      <c r="C12" s="110"/>
    </row>
    <row r="13" spans="1:3" x14ac:dyDescent="0.25">
      <c r="A13" s="107"/>
      <c r="C13" s="107"/>
    </row>
    <row r="14" spans="1:3" x14ac:dyDescent="0.25">
      <c r="A14" s="107"/>
      <c r="B14" s="107"/>
      <c r="C14" s="107"/>
    </row>
    <row r="15" spans="1:3" x14ac:dyDescent="0.25">
      <c r="A15" s="107"/>
      <c r="B15" s="107"/>
      <c r="C15" s="107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2014-04-08T13:43:28Z</cp:lastPrinted>
  <dcterms:created xsi:type="dcterms:W3CDTF">2013-10-29T11:27:30Z</dcterms:created>
  <dcterms:modified xsi:type="dcterms:W3CDTF">2021-10-18T16:19:57Z</dcterms:modified>
</cp:coreProperties>
</file>